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555" activeTab="1"/>
  </bookViews>
  <sheets>
    <sheet name="triangolare" sheetId="1" r:id="rId1"/>
    <sheet name="rettangolare" sheetId="2" r:id="rId2"/>
  </sheets>
  <definedNames/>
  <calcPr fullCalcOnLoad="1"/>
</workbook>
</file>

<file path=xl/comments1.xml><?xml version="1.0" encoding="utf-8"?>
<comments xmlns="http://schemas.openxmlformats.org/spreadsheetml/2006/main">
  <authors>
    <author>Glorfindel</author>
  </authors>
  <commentList>
    <comment ref="A6" authorId="0">
      <text>
        <r>
          <rPr>
            <b/>
            <sz val="8"/>
            <rFont val="Tahoma"/>
            <family val="0"/>
          </rPr>
          <t>Glorfindel:</t>
        </r>
        <r>
          <rPr>
            <sz val="8"/>
            <rFont val="Tahoma"/>
            <family val="0"/>
          </rPr>
          <t xml:space="preserve">
CURVA DELLA LEGGE TEORICA:alle varie letture del delta è calcolata la portata con la legge teorica-serve per confrontare, in corrispondenza degli stessi delta il valore misurato di portata e fare un confronto tra la formula teorica e quella sperimentale:l'approssimazione è buona?</t>
        </r>
      </text>
    </comment>
  </commentList>
</comments>
</file>

<file path=xl/comments2.xml><?xml version="1.0" encoding="utf-8"?>
<comments xmlns="http://schemas.openxmlformats.org/spreadsheetml/2006/main">
  <authors>
    <author>Glorfindel</author>
  </authors>
  <commentList>
    <comment ref="B6" authorId="0">
      <text>
        <r>
          <rPr>
            <b/>
            <sz val="8"/>
            <rFont val="Tahoma"/>
            <family val="0"/>
          </rPr>
          <t>Glorfindel:</t>
        </r>
        <r>
          <rPr>
            <sz val="8"/>
            <rFont val="Tahoma"/>
            <family val="0"/>
          </rPr>
          <t xml:space="preserve">
CURVA DELLA LEGGE TEORICA:alle varie letture del delta è calcolata la portata con la legge teorica-serve per confrontare, in corrispondenza degli stessi delta il valore misurato di portata e fare un confronto tra la formula teorica e quella sperimentale:l'approssimazione è buona?</t>
        </r>
      </text>
    </comment>
  </commentList>
</comments>
</file>

<file path=xl/sharedStrings.xml><?xml version="1.0" encoding="utf-8"?>
<sst xmlns="http://schemas.openxmlformats.org/spreadsheetml/2006/main" count="45" uniqueCount="27">
  <si>
    <t>NUMERO PROVA</t>
  </si>
  <si>
    <r>
      <t xml:space="preserve">Q </t>
    </r>
    <r>
      <rPr>
        <b/>
        <vertAlign val="subscript"/>
        <sz val="12"/>
        <rFont val="Arial"/>
        <family val="2"/>
      </rPr>
      <t>teorica</t>
    </r>
  </si>
  <si>
    <r>
      <t xml:space="preserve">Q </t>
    </r>
    <r>
      <rPr>
        <b/>
        <vertAlign val="subscript"/>
        <sz val="12"/>
        <rFont val="Arial"/>
        <family val="2"/>
      </rPr>
      <t>misurata</t>
    </r>
  </si>
  <si>
    <t>Errore</t>
  </si>
  <si>
    <r>
      <t>[m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/s]</t>
    </r>
  </si>
  <si>
    <t>%</t>
  </si>
  <si>
    <t>Coefficiente di efflusso</t>
  </si>
  <si>
    <r>
      <t>tg</t>
    </r>
    <r>
      <rPr>
        <b/>
        <sz val="12"/>
        <rFont val="Symbol"/>
        <family val="1"/>
      </rPr>
      <t>a</t>
    </r>
  </si>
  <si>
    <r>
      <t>a</t>
    </r>
    <r>
      <rPr>
        <b/>
        <sz val="12"/>
        <rFont val="Arial"/>
        <family val="2"/>
      </rPr>
      <t xml:space="preserve"> gradi</t>
    </r>
  </si>
  <si>
    <r>
      <t>a</t>
    </r>
    <r>
      <rPr>
        <b/>
        <sz val="12"/>
        <rFont val="Arial"/>
        <family val="2"/>
      </rPr>
      <t xml:space="preserve"> radianti</t>
    </r>
  </si>
  <si>
    <t>larghezza L</t>
  </si>
  <si>
    <t>tempo</t>
  </si>
  <si>
    <t>STRAMAZZO RETTANGOLARE</t>
  </si>
  <si>
    <t>[mm]</t>
  </si>
  <si>
    <t xml:space="preserve">lettura tirante </t>
  </si>
  <si>
    <t xml:space="preserve"> battente misurato</t>
  </si>
  <si>
    <t>[m]</t>
  </si>
  <si>
    <t>[s]</t>
  </si>
  <si>
    <t>volume accumulato in vasca</t>
  </si>
  <si>
    <t>[l]</t>
  </si>
  <si>
    <r>
      <t>[m</t>
    </r>
    <r>
      <rPr>
        <b/>
        <i/>
        <vertAlign val="superscript"/>
        <sz val="12"/>
        <rFont val="Arial"/>
        <family val="2"/>
      </rPr>
      <t>3</t>
    </r>
    <r>
      <rPr>
        <b/>
        <i/>
        <sz val="12"/>
        <rFont val="Arial"/>
        <family val="2"/>
      </rPr>
      <t>/s]</t>
    </r>
  </si>
  <si>
    <t>[-]</t>
  </si>
  <si>
    <t xml:space="preserve">volume accumulato </t>
  </si>
  <si>
    <t>STRAMAZZO TRIANGOLARE</t>
  </si>
  <si>
    <t xml:space="preserve">lettura al fondo  </t>
  </si>
  <si>
    <t>battente h misurato</t>
  </si>
  <si>
    <t>In rosso i dati di input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</si>
</sst>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0"/>
    <numFmt numFmtId="191" formatCode="0.00000"/>
    <numFmt numFmtId="192" formatCode="0.0"/>
    <numFmt numFmtId="193" formatCode="0.000000"/>
  </numFmts>
  <fonts count="5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Symbol"/>
      <family val="1"/>
    </font>
    <font>
      <b/>
      <vertAlign val="subscript"/>
      <sz val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22"/>
      <name val="Arial"/>
      <family val="2"/>
    </font>
    <font>
      <b/>
      <i/>
      <sz val="12"/>
      <name val="Arial"/>
      <family val="2"/>
    </font>
    <font>
      <b/>
      <i/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.5"/>
      <color indexed="8"/>
      <name val="Arial"/>
      <family val="2"/>
    </font>
    <font>
      <vertAlign val="superscript"/>
      <sz val="1.5"/>
      <color indexed="8"/>
      <name val="Arial"/>
      <family val="2"/>
    </font>
    <font>
      <sz val="1.35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i/>
      <u val="single"/>
      <sz val="16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193" fontId="1" fillId="0" borderId="0" xfId="0" applyNumberFormat="1" applyFont="1" applyAlignment="1">
      <alignment horizontal="center" vertical="center" wrapText="1"/>
    </xf>
    <xf numFmtId="193" fontId="1" fillId="33" borderId="11" xfId="0" applyNumberFormat="1" applyFont="1" applyFill="1" applyBorder="1" applyAlignment="1">
      <alignment horizontal="center" vertical="center" wrapText="1"/>
    </xf>
    <xf numFmtId="193" fontId="1" fillId="33" borderId="14" xfId="0" applyNumberFormat="1" applyFont="1" applyFill="1" applyBorder="1" applyAlignment="1">
      <alignment horizontal="center" vertical="center" wrapText="1"/>
    </xf>
    <xf numFmtId="193" fontId="1" fillId="33" borderId="17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193" fontId="10" fillId="34" borderId="17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190" fontId="1" fillId="33" borderId="11" xfId="0" applyNumberFormat="1" applyFont="1" applyFill="1" applyBorder="1" applyAlignment="1">
      <alignment horizontal="center" vertical="center" wrapText="1"/>
    </xf>
    <xf numFmtId="191" fontId="1" fillId="33" borderId="11" xfId="0" applyNumberFormat="1" applyFont="1" applyFill="1" applyBorder="1" applyAlignment="1">
      <alignment horizontal="center" vertical="center" wrapText="1"/>
    </xf>
    <xf numFmtId="190" fontId="1" fillId="33" borderId="14" xfId="0" applyNumberFormat="1" applyFont="1" applyFill="1" applyBorder="1" applyAlignment="1">
      <alignment horizontal="center" vertical="center" wrapText="1"/>
    </xf>
    <xf numFmtId="191" fontId="1" fillId="33" borderId="14" xfId="0" applyNumberFormat="1" applyFont="1" applyFill="1" applyBorder="1" applyAlignment="1">
      <alignment horizontal="center" vertical="center" wrapText="1"/>
    </xf>
    <xf numFmtId="190" fontId="1" fillId="33" borderId="17" xfId="0" applyNumberFormat="1" applyFont="1" applyFill="1" applyBorder="1" applyAlignment="1">
      <alignment horizontal="center" vertical="center" wrapText="1"/>
    </xf>
    <xf numFmtId="191" fontId="1" fillId="33" borderId="17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93" fontId="2" fillId="34" borderId="11" xfId="0" applyNumberFormat="1" applyFont="1" applyFill="1" applyBorder="1" applyAlignment="1">
      <alignment horizontal="center" vertical="center" wrapText="1"/>
    </xf>
    <xf numFmtId="193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 quotePrefix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64"/>
          <c:w val="0.79725"/>
          <c:h val="0.9325"/>
        </c:manualLayout>
      </c:layout>
      <c:scatterChart>
        <c:scatterStyle val="smoothMarker"/>
        <c:varyColors val="0"/>
        <c:ser>
          <c:idx val="0"/>
          <c:order val="0"/>
          <c:tx>
            <c:v>teorica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triangolare!$D$8:$D$15</c:f>
              <c:numCache/>
            </c:numRef>
          </c:xVal>
          <c:yVal>
            <c:numRef>
              <c:f>triangolare!$K$8:$K$15</c:f>
              <c:numCache/>
            </c:numRef>
          </c:yVal>
          <c:smooth val="1"/>
        </c:ser>
        <c:ser>
          <c:idx val="1"/>
          <c:order val="1"/>
          <c:tx>
            <c:v>misurata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triangolare!$D$8:$D$15</c:f>
              <c:numCache/>
            </c:numRef>
          </c:xVal>
          <c:yVal>
            <c:numRef>
              <c:f>triangolare!$L$8:$L$15</c:f>
              <c:numCache/>
            </c:numRef>
          </c:yVal>
          <c:smooth val="1"/>
        </c:ser>
        <c:axId val="27415381"/>
        <c:axId val="45411838"/>
      </c:scatterChart>
      <c:valAx>
        <c:axId val="27415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[m]</a:t>
                </a:r>
              </a:p>
            </c:rich>
          </c:tx>
          <c:layout>
            <c:manualLayout>
              <c:xMode val="factor"/>
              <c:yMode val="factor"/>
              <c:x val="0.008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11838"/>
        <c:crosses val="autoZero"/>
        <c:crossBetween val="midCat"/>
        <c:dispUnits/>
      </c:valAx>
      <c:valAx>
        <c:axId val="45411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Portata [m3/s]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153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4425"/>
          <c:y val="0.1695"/>
          <c:w val="0.18325"/>
          <c:h val="0.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teorica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0,5906x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1,5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1 teorica</a:t>
                    </a:r>
                  </a:p>
                </c:rich>
              </c:tx>
              <c:numFmt formatCode="General"/>
            </c:trendlineLbl>
          </c:trendline>
          <c:xVal>
            <c:strRef>
              <c:f>triangolare!#REF!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triangolare!#REF!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misurata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0,45x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1,4112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0,9829 misurata</a:t>
                    </a:r>
                  </a:p>
                </c:rich>
              </c:tx>
              <c:numFmt formatCode="General"/>
            </c:trendlineLbl>
          </c:trendline>
          <c:xVal>
            <c:strRef>
              <c:f>triangolare!#REF!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triangolare!#REF!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053359"/>
        <c:axId val="54480232"/>
      </c:scatterChart>
      <c:valAx>
        <c:axId val="605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0232"/>
        <c:crosses val="autoZero"/>
        <c:crossBetween val="midCat"/>
        <c:dispUnits/>
      </c:valAx>
      <c:valAx>
        <c:axId val="54480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3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teorica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1,4174x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2,5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1 teorica</a:t>
                    </a:r>
                  </a:p>
                </c:rich>
              </c:tx>
              <c:numFmt formatCode="General"/>
            </c:trendlineLbl>
          </c:trendline>
          <c:xVal>
            <c:strRef>
              <c:f>rettangolare!#REF!</c:f>
              <c:strCache>
                <c:ptCount val="1"/>
                <c:pt idx="0">
                  <c:v>0.02</c:v>
                </c:pt>
              </c:strCache>
            </c:strRef>
          </c:xVal>
          <c:yVal>
            <c:numRef>
              <c:f>rettangolare!#REF!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misurata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0,9282x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2,3381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0,9946 misura</a:t>
                    </a:r>
                  </a:p>
                </c:rich>
              </c:tx>
              <c:numFmt formatCode="General"/>
            </c:trendlineLbl>
          </c:trendline>
          <c:xVal>
            <c:strRef>
              <c:f>rettangolare!#REF!</c:f>
              <c:strCache>
                <c:ptCount val="1"/>
                <c:pt idx="0">
                  <c:v>0.02</c:v>
                </c:pt>
              </c:strCache>
            </c:strRef>
          </c:xVal>
          <c:yVal>
            <c:numRef>
              <c:f>rettangolare!#REF!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0560041"/>
        <c:axId val="50822642"/>
      </c:scatterChart>
      <c:valAx>
        <c:axId val="2056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22642"/>
        <c:crosses val="autoZero"/>
        <c:crossBetween val="midCat"/>
        <c:dispUnits/>
      </c:valAx>
      <c:valAx>
        <c:axId val="50822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600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EQUAZIONE DELLO STRAMAZZO</a:t>
            </a:r>
          </a:p>
        </c:rich>
      </c:tx>
      <c:layout>
        <c:manualLayout>
          <c:xMode val="factor"/>
          <c:yMode val="factor"/>
          <c:x val="-0.101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25"/>
          <c:y val="0.235"/>
          <c:w val="0.779"/>
          <c:h val="0.66175"/>
        </c:manualLayout>
      </c:layout>
      <c:scatterChart>
        <c:scatterStyle val="smoothMarker"/>
        <c:varyColors val="0"/>
        <c:ser>
          <c:idx val="0"/>
          <c:order val="0"/>
          <c:tx>
            <c:v>teorica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power"/>
            <c:dispEq val="0"/>
            <c:dispRSqr val="0"/>
          </c:trendline>
          <c:xVal>
            <c:numRef>
              <c:f>rettangolare!$E$9:$E$16</c:f>
              <c:numCache/>
            </c:numRef>
          </c:xVal>
          <c:yVal>
            <c:numRef>
              <c:f>rettangolare!$J$9:$J$16</c:f>
              <c:numCache/>
            </c:numRef>
          </c:yVal>
          <c:smooth val="1"/>
        </c:ser>
        <c:ser>
          <c:idx val="1"/>
          <c:order val="1"/>
          <c:tx>
            <c:v>misurata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rettangolare!$E$9:$E$16</c:f>
              <c:numCache/>
            </c:numRef>
          </c:xVal>
          <c:yVal>
            <c:numRef>
              <c:f>rettangolare!$K$9:$K$16</c:f>
              <c:numCache/>
            </c:numRef>
          </c:yVal>
          <c:smooth val="1"/>
        </c:ser>
        <c:axId val="54750595"/>
        <c:axId val="22993308"/>
      </c:scatterChart>
      <c:valAx>
        <c:axId val="54750595"/>
        <c:scaling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Altezza h [m]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3308"/>
        <c:crosses val="autoZero"/>
        <c:crossBetween val="midCat"/>
        <c:dispUnits/>
      </c:valAx>
      <c:valAx>
        <c:axId val="22993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Portata [m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15"/>
              <c:y val="0.0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505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4625"/>
          <c:y val="0.54825"/>
          <c:w val="0.1452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15</xdr:row>
      <xdr:rowOff>238125</xdr:rowOff>
    </xdr:from>
    <xdr:to>
      <xdr:col>8</xdr:col>
      <xdr:colOff>161925</xdr:colOff>
      <xdr:row>27</xdr:row>
      <xdr:rowOff>190500</xdr:rowOff>
    </xdr:to>
    <xdr:graphicFrame>
      <xdr:nvGraphicFramePr>
        <xdr:cNvPr id="1" name="Chart 4"/>
        <xdr:cNvGraphicFramePr/>
      </xdr:nvGraphicFramePr>
      <xdr:xfrm>
        <a:off x="2219325" y="5953125"/>
        <a:ext cx="6324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22</xdr:row>
      <xdr:rowOff>114300</xdr:rowOff>
    </xdr:to>
    <xdr:graphicFrame>
      <xdr:nvGraphicFramePr>
        <xdr:cNvPr id="2" name="Chart 5"/>
        <xdr:cNvGraphicFramePr/>
      </xdr:nvGraphicFramePr>
      <xdr:xfrm>
        <a:off x="14668500" y="5715000"/>
        <a:ext cx="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21</xdr:row>
      <xdr:rowOff>133350</xdr:rowOff>
    </xdr:to>
    <xdr:graphicFrame>
      <xdr:nvGraphicFramePr>
        <xdr:cNvPr id="1" name="Chart 3"/>
        <xdr:cNvGraphicFramePr/>
      </xdr:nvGraphicFramePr>
      <xdr:xfrm>
        <a:off x="0" y="6096000"/>
        <a:ext cx="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</xdr:row>
      <xdr:rowOff>9525</xdr:rowOff>
    </xdr:from>
    <xdr:to>
      <xdr:col>7</xdr:col>
      <xdr:colOff>304800</xdr:colOff>
      <xdr:row>30</xdr:row>
      <xdr:rowOff>95250</xdr:rowOff>
    </xdr:to>
    <xdr:graphicFrame>
      <xdr:nvGraphicFramePr>
        <xdr:cNvPr id="2" name="Chart 4"/>
        <xdr:cNvGraphicFramePr/>
      </xdr:nvGraphicFramePr>
      <xdr:xfrm>
        <a:off x="1057275" y="6105525"/>
        <a:ext cx="6581775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7"/>
  <sheetViews>
    <sheetView showGridLines="0" zoomScalePageLayoutView="0" workbookViewId="0" topLeftCell="C15">
      <selection activeCell="J21" sqref="J21"/>
    </sheetView>
  </sheetViews>
  <sheetFormatPr defaultColWidth="9.140625" defaultRowHeight="12.75"/>
  <cols>
    <col min="1" max="88" width="15.7109375" style="1" customWidth="1"/>
    <col min="89" max="16384" width="9.140625" style="1" customWidth="1"/>
  </cols>
  <sheetData>
    <row r="1" ht="30" customHeight="1"/>
    <row r="2" ht="30" customHeight="1"/>
    <row r="3" ht="30" customHeight="1"/>
    <row r="4" ht="30" customHeight="1" thickBot="1"/>
    <row r="5" spans="1:13" ht="30" customHeight="1" thickBot="1">
      <c r="A5" s="38" t="s">
        <v>23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30" customHeight="1" thickTop="1">
      <c r="A6" s="34" t="s">
        <v>0</v>
      </c>
      <c r="B6" s="18" t="s">
        <v>24</v>
      </c>
      <c r="C6" s="18" t="s">
        <v>14</v>
      </c>
      <c r="D6" s="18" t="s">
        <v>25</v>
      </c>
      <c r="E6" s="18" t="s">
        <v>11</v>
      </c>
      <c r="F6" s="18" t="s">
        <v>22</v>
      </c>
      <c r="G6" s="36" t="s">
        <v>6</v>
      </c>
      <c r="H6" s="41" t="s">
        <v>8</v>
      </c>
      <c r="I6" s="41" t="s">
        <v>9</v>
      </c>
      <c r="J6" s="36" t="s">
        <v>7</v>
      </c>
      <c r="K6" s="23" t="s">
        <v>1</v>
      </c>
      <c r="L6" s="23" t="s">
        <v>2</v>
      </c>
      <c r="M6" s="19" t="s">
        <v>3</v>
      </c>
    </row>
    <row r="7" spans="1:13" ht="30" customHeight="1" thickBot="1">
      <c r="A7" s="35"/>
      <c r="B7" s="20" t="s">
        <v>13</v>
      </c>
      <c r="C7" s="20" t="s">
        <v>13</v>
      </c>
      <c r="D7" s="20" t="s">
        <v>16</v>
      </c>
      <c r="E7" s="20" t="s">
        <v>17</v>
      </c>
      <c r="F7" s="20" t="s">
        <v>19</v>
      </c>
      <c r="G7" s="37"/>
      <c r="H7" s="42"/>
      <c r="I7" s="42"/>
      <c r="J7" s="37"/>
      <c r="K7" s="24" t="s">
        <v>4</v>
      </c>
      <c r="L7" s="24" t="s">
        <v>4</v>
      </c>
      <c r="M7" s="22" t="s">
        <v>5</v>
      </c>
    </row>
    <row r="8" spans="1:13" ht="30" customHeight="1" thickTop="1">
      <c r="A8" s="5">
        <v>1</v>
      </c>
      <c r="B8" s="54">
        <v>100</v>
      </c>
      <c r="C8" s="54">
        <v>120</v>
      </c>
      <c r="D8" s="6">
        <f>(C8-B8)/1000</f>
        <v>0.02</v>
      </c>
      <c r="E8" s="54">
        <v>10</v>
      </c>
      <c r="F8" s="54">
        <v>1</v>
      </c>
      <c r="G8" s="6">
        <v>0.6</v>
      </c>
      <c r="H8" s="25">
        <v>45</v>
      </c>
      <c r="I8" s="25">
        <f>H8*PI()/180</f>
        <v>0.7853981633974483</v>
      </c>
      <c r="J8" s="6">
        <f>TAN(I8)</f>
        <v>0.9999999999999999</v>
      </c>
      <c r="K8" s="26">
        <f>(8*G8*J8*(2*9.81)^(0.5)*D8^(5/2))/15</f>
        <v>8.018155398843309E-05</v>
      </c>
      <c r="L8" s="26">
        <f>F8/E8/1000</f>
        <v>0.0001</v>
      </c>
      <c r="M8" s="26">
        <f>100*((K8-L8)/K8)</f>
        <v>-24.716964221503996</v>
      </c>
    </row>
    <row r="9" spans="1:13" ht="30" customHeight="1">
      <c r="A9" s="8">
        <f aca="true" t="shared" si="0" ref="A9:A15">A8+1</f>
        <v>2</v>
      </c>
      <c r="B9" s="55">
        <v>100</v>
      </c>
      <c r="C9" s="55">
        <v>130</v>
      </c>
      <c r="D9" s="9">
        <f aca="true" t="shared" si="1" ref="D9:D15">(C9-B9)/1000</f>
        <v>0.03</v>
      </c>
      <c r="E9" s="55">
        <v>10</v>
      </c>
      <c r="F9" s="55">
        <v>2.5</v>
      </c>
      <c r="G9" s="9">
        <v>0.6</v>
      </c>
      <c r="H9" s="27">
        <v>45</v>
      </c>
      <c r="I9" s="27">
        <f aca="true" t="shared" si="2" ref="I9:I15">H9*PI()/180</f>
        <v>0.7853981633974483</v>
      </c>
      <c r="J9" s="9">
        <f aca="true" t="shared" si="3" ref="J9:J15">TAN(I9)</f>
        <v>0.9999999999999999</v>
      </c>
      <c r="K9" s="28">
        <f aca="true" t="shared" si="4" ref="K9:K15">(8*G9*J9*(2*9.81)^(0.5)*D9^(5/2))/15</f>
        <v>0.00022095438081196737</v>
      </c>
      <c r="L9" s="28">
        <f aca="true" t="shared" si="5" ref="L9:L15">F9/E9/1000</f>
        <v>0.00025</v>
      </c>
      <c r="M9" s="28">
        <f aca="true" t="shared" si="6" ref="M9:M15">100*((K9-L9)/K9)</f>
        <v>-13.145527633937487</v>
      </c>
    </row>
    <row r="10" spans="1:13" ht="30" customHeight="1">
      <c r="A10" s="8">
        <f t="shared" si="0"/>
        <v>3</v>
      </c>
      <c r="B10" s="55">
        <v>100</v>
      </c>
      <c r="C10" s="55">
        <v>140</v>
      </c>
      <c r="D10" s="9">
        <f t="shared" si="1"/>
        <v>0.04</v>
      </c>
      <c r="E10" s="55">
        <v>10</v>
      </c>
      <c r="F10" s="55">
        <v>5</v>
      </c>
      <c r="G10" s="9">
        <v>0.6</v>
      </c>
      <c r="H10" s="27">
        <v>45</v>
      </c>
      <c r="I10" s="27">
        <f t="shared" si="2"/>
        <v>0.7853981633974483</v>
      </c>
      <c r="J10" s="9">
        <f t="shared" si="3"/>
        <v>0.9999999999999999</v>
      </c>
      <c r="K10" s="28">
        <f t="shared" si="4"/>
        <v>0.0004535753644103701</v>
      </c>
      <c r="L10" s="28">
        <f t="shared" si="5"/>
        <v>0.0005</v>
      </c>
      <c r="M10" s="28">
        <f t="shared" si="6"/>
        <v>-10.235263912531952</v>
      </c>
    </row>
    <row r="11" spans="1:13" ht="30" customHeight="1">
      <c r="A11" s="8">
        <f t="shared" si="0"/>
        <v>4</v>
      </c>
      <c r="B11" s="55">
        <v>100</v>
      </c>
      <c r="C11" s="55">
        <v>150</v>
      </c>
      <c r="D11" s="9">
        <f t="shared" si="1"/>
        <v>0.05</v>
      </c>
      <c r="E11" s="55">
        <v>10</v>
      </c>
      <c r="F11" s="55">
        <v>8.1</v>
      </c>
      <c r="G11" s="9">
        <v>0.6</v>
      </c>
      <c r="H11" s="27">
        <v>45</v>
      </c>
      <c r="I11" s="27">
        <f t="shared" si="2"/>
        <v>0.7853981633974483</v>
      </c>
      <c r="J11" s="9">
        <f t="shared" si="3"/>
        <v>0.9999999999999999</v>
      </c>
      <c r="K11" s="28">
        <f t="shared" si="4"/>
        <v>0.0007923635529225208</v>
      </c>
      <c r="L11" s="28">
        <f t="shared" si="5"/>
        <v>0.00081</v>
      </c>
      <c r="M11" s="28">
        <f t="shared" si="6"/>
        <v>-2.225802412595781</v>
      </c>
    </row>
    <row r="12" spans="1:13" ht="30" customHeight="1">
      <c r="A12" s="8">
        <f t="shared" si="0"/>
        <v>5</v>
      </c>
      <c r="B12" s="55">
        <v>100</v>
      </c>
      <c r="C12" s="55">
        <v>160</v>
      </c>
      <c r="D12" s="9">
        <f t="shared" si="1"/>
        <v>0.06</v>
      </c>
      <c r="E12" s="55">
        <v>10</v>
      </c>
      <c r="F12" s="55">
        <v>14</v>
      </c>
      <c r="G12" s="9">
        <v>0.6</v>
      </c>
      <c r="H12" s="27">
        <v>45</v>
      </c>
      <c r="I12" s="27">
        <f t="shared" si="2"/>
        <v>0.7853981633974483</v>
      </c>
      <c r="J12" s="9">
        <f t="shared" si="3"/>
        <v>0.9999999999999999</v>
      </c>
      <c r="K12" s="28">
        <f t="shared" si="4"/>
        <v>0.0012499067280401367</v>
      </c>
      <c r="L12" s="28">
        <f t="shared" si="5"/>
        <v>0.0014</v>
      </c>
      <c r="M12" s="28">
        <f t="shared" si="6"/>
        <v>-12.008357791241805</v>
      </c>
    </row>
    <row r="13" spans="1:13" ht="30" customHeight="1">
      <c r="A13" s="8">
        <f t="shared" si="0"/>
        <v>6</v>
      </c>
      <c r="B13" s="55">
        <v>100</v>
      </c>
      <c r="C13" s="55">
        <v>170</v>
      </c>
      <c r="D13" s="9">
        <f t="shared" si="1"/>
        <v>0.07</v>
      </c>
      <c r="E13" s="55">
        <v>10</v>
      </c>
      <c r="F13" s="55">
        <v>20</v>
      </c>
      <c r="G13" s="9">
        <v>0.6</v>
      </c>
      <c r="H13" s="27">
        <v>45</v>
      </c>
      <c r="I13" s="27">
        <f t="shared" si="2"/>
        <v>0.7853981633974483</v>
      </c>
      <c r="J13" s="9">
        <f t="shared" si="3"/>
        <v>0.9999999999999999</v>
      </c>
      <c r="K13" s="28">
        <f t="shared" si="4"/>
        <v>0.0018375729105534833</v>
      </c>
      <c r="L13" s="28">
        <f t="shared" si="5"/>
        <v>0.002</v>
      </c>
      <c r="M13" s="28">
        <f t="shared" si="6"/>
        <v>-8.83921876044598</v>
      </c>
    </row>
    <row r="14" spans="1:13" ht="30" customHeight="1">
      <c r="A14" s="8">
        <f t="shared" si="0"/>
        <v>7</v>
      </c>
      <c r="B14" s="55">
        <v>100</v>
      </c>
      <c r="C14" s="55">
        <v>180</v>
      </c>
      <c r="D14" s="9">
        <f t="shared" si="1"/>
        <v>0.08</v>
      </c>
      <c r="E14" s="55">
        <v>10</v>
      </c>
      <c r="F14" s="55">
        <v>21</v>
      </c>
      <c r="G14" s="9">
        <v>0.6</v>
      </c>
      <c r="H14" s="27">
        <v>45</v>
      </c>
      <c r="I14" s="27">
        <f t="shared" si="2"/>
        <v>0.7853981633974483</v>
      </c>
      <c r="J14" s="9">
        <f t="shared" si="3"/>
        <v>0.9999999999999999</v>
      </c>
      <c r="K14" s="28">
        <f t="shared" si="4"/>
        <v>0.002565809727629855</v>
      </c>
      <c r="L14" s="28">
        <f t="shared" si="5"/>
        <v>0.0021000000000000003</v>
      </c>
      <c r="M14" s="28">
        <f t="shared" si="6"/>
        <v>18.15449222963787</v>
      </c>
    </row>
    <row r="15" spans="1:13" ht="30" customHeight="1" thickBot="1">
      <c r="A15" s="11">
        <f t="shared" si="0"/>
        <v>8</v>
      </c>
      <c r="B15" s="56">
        <v>100</v>
      </c>
      <c r="C15" s="56">
        <v>190</v>
      </c>
      <c r="D15" s="12">
        <f t="shared" si="1"/>
        <v>0.09</v>
      </c>
      <c r="E15" s="57">
        <v>10</v>
      </c>
      <c r="F15" s="57">
        <v>36</v>
      </c>
      <c r="G15" s="12">
        <v>0.6</v>
      </c>
      <c r="H15" s="29">
        <v>45</v>
      </c>
      <c r="I15" s="29">
        <f t="shared" si="2"/>
        <v>0.7853981633974483</v>
      </c>
      <c r="J15" s="12">
        <f t="shared" si="3"/>
        <v>0.9999999999999999</v>
      </c>
      <c r="K15" s="30">
        <f t="shared" si="4"/>
        <v>0.0034443379234912457</v>
      </c>
      <c r="L15" s="30">
        <f t="shared" si="5"/>
        <v>0.0036</v>
      </c>
      <c r="M15" s="30">
        <f t="shared" si="6"/>
        <v>-4.519361339289619</v>
      </c>
    </row>
    <row r="16" ht="30" customHeight="1" thickTop="1"/>
    <row r="17" ht="30" customHeight="1">
      <c r="A17" s="53" t="s">
        <v>26</v>
      </c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</sheetData>
  <sheetProtection/>
  <mergeCells count="6">
    <mergeCell ref="A6:A7"/>
    <mergeCell ref="G6:G7"/>
    <mergeCell ref="A5:M5"/>
    <mergeCell ref="H6:H7"/>
    <mergeCell ref="J6:J7"/>
    <mergeCell ref="I6:I7"/>
  </mergeCells>
  <printOptions/>
  <pageMargins left="0.75" right="0.75" top="1" bottom="1" header="0.5" footer="0.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N16"/>
  <sheetViews>
    <sheetView showGridLines="0" tabSelected="1" zoomScalePageLayoutView="0" workbookViewId="0" topLeftCell="B1">
      <selection activeCell="I23" sqref="I23"/>
    </sheetView>
  </sheetViews>
  <sheetFormatPr defaultColWidth="9.140625" defaultRowHeight="12.75"/>
  <cols>
    <col min="1" max="9" width="15.7109375" style="1" customWidth="1"/>
    <col min="10" max="11" width="15.7109375" style="14" customWidth="1"/>
    <col min="12" max="94" width="15.7109375" style="1" customWidth="1"/>
    <col min="95" max="16384" width="9.140625" style="1" customWidth="1"/>
  </cols>
  <sheetData>
    <row r="1" ht="30" customHeight="1"/>
    <row r="2" ht="30" customHeight="1"/>
    <row r="3" ht="30" customHeight="1"/>
    <row r="4" ht="30" customHeight="1" thickBot="1"/>
    <row r="5" spans="2:14" ht="30" customHeight="1" thickBot="1" thickTop="1">
      <c r="B5" s="44" t="s">
        <v>12</v>
      </c>
      <c r="C5" s="45"/>
      <c r="D5" s="45"/>
      <c r="E5" s="45"/>
      <c r="F5" s="45"/>
      <c r="G5" s="45"/>
      <c r="H5" s="45"/>
      <c r="I5" s="45"/>
      <c r="J5" s="45"/>
      <c r="K5" s="45"/>
      <c r="L5" s="46"/>
      <c r="M5" s="52"/>
      <c r="N5" s="52"/>
    </row>
    <row r="6" spans="2:14" s="4" customFormat="1" ht="30" customHeight="1" thickTop="1">
      <c r="B6" s="34" t="s">
        <v>0</v>
      </c>
      <c r="C6" s="36" t="s">
        <v>24</v>
      </c>
      <c r="D6" s="36" t="s">
        <v>14</v>
      </c>
      <c r="E6" s="36" t="s">
        <v>15</v>
      </c>
      <c r="F6" s="36" t="s">
        <v>11</v>
      </c>
      <c r="G6" s="36" t="s">
        <v>18</v>
      </c>
      <c r="H6" s="36" t="s">
        <v>10</v>
      </c>
      <c r="I6" s="36" t="s">
        <v>6</v>
      </c>
      <c r="J6" s="48" t="s">
        <v>1</v>
      </c>
      <c r="K6" s="48" t="s">
        <v>2</v>
      </c>
      <c r="L6" s="50" t="s">
        <v>3</v>
      </c>
      <c r="M6" s="52"/>
      <c r="N6" s="52"/>
    </row>
    <row r="7" spans="2:12" s="4" customFormat="1" ht="30" customHeight="1">
      <c r="B7" s="47"/>
      <c r="C7" s="43"/>
      <c r="D7" s="43"/>
      <c r="E7" s="43"/>
      <c r="F7" s="43"/>
      <c r="G7" s="43"/>
      <c r="H7" s="43"/>
      <c r="I7" s="43"/>
      <c r="J7" s="49"/>
      <c r="K7" s="49"/>
      <c r="L7" s="51"/>
    </row>
    <row r="8" spans="2:12" s="3" customFormat="1" ht="30" customHeight="1" thickBot="1">
      <c r="B8" s="35"/>
      <c r="C8" s="20" t="s">
        <v>13</v>
      </c>
      <c r="D8" s="20" t="s">
        <v>13</v>
      </c>
      <c r="E8" s="20" t="s">
        <v>16</v>
      </c>
      <c r="F8" s="20" t="s">
        <v>17</v>
      </c>
      <c r="G8" s="20" t="s">
        <v>19</v>
      </c>
      <c r="H8" s="20" t="s">
        <v>16</v>
      </c>
      <c r="I8" s="20" t="s">
        <v>21</v>
      </c>
      <c r="J8" s="21" t="s">
        <v>20</v>
      </c>
      <c r="K8" s="21" t="s">
        <v>20</v>
      </c>
      <c r="L8" s="22" t="s">
        <v>5</v>
      </c>
    </row>
    <row r="9" spans="2:12" ht="30" customHeight="1" thickTop="1">
      <c r="B9" s="5">
        <v>1</v>
      </c>
      <c r="C9" s="6">
        <v>100</v>
      </c>
      <c r="D9" s="6">
        <v>124.4</v>
      </c>
      <c r="E9" s="6">
        <f>(D9-C9)*10^-3</f>
        <v>0.024400000000000005</v>
      </c>
      <c r="F9" s="31">
        <v>13.43</v>
      </c>
      <c r="G9" s="6">
        <v>3</v>
      </c>
      <c r="H9" s="6">
        <v>0.03</v>
      </c>
      <c r="I9" s="6">
        <v>0.6</v>
      </c>
      <c r="J9" s="15">
        <f>(2*I9*(H9)*(2*9.81)^(0.5)*E9^(1.5))/3</f>
        <v>0.00020258882570250522</v>
      </c>
      <c r="K9" s="15">
        <f>G9*0.001/F9</f>
        <v>0.00022338049143708118</v>
      </c>
      <c r="L9" s="7">
        <f aca="true" t="shared" si="0" ref="L9:L16">100*ABS((J9-K9)/J9)</f>
        <v>10.262987438955696</v>
      </c>
    </row>
    <row r="10" spans="2:12" ht="30" customHeight="1">
      <c r="B10" s="8">
        <f aca="true" t="shared" si="1" ref="B10:B16">B9+1</f>
        <v>2</v>
      </c>
      <c r="C10" s="9">
        <v>100</v>
      </c>
      <c r="D10" s="9">
        <v>125.5</v>
      </c>
      <c r="E10" s="9">
        <f aca="true" t="shared" si="2" ref="E10:E16">(D10-C10)*10^-3</f>
        <v>0.025500000000000002</v>
      </c>
      <c r="F10" s="32">
        <v>13.37</v>
      </c>
      <c r="G10" s="9">
        <v>3</v>
      </c>
      <c r="H10" s="9">
        <v>0.03</v>
      </c>
      <c r="I10" s="9">
        <v>0.6</v>
      </c>
      <c r="J10" s="16">
        <f aca="true" t="shared" si="3" ref="J10:J16">(2*I10*(H10)*(2*9.81)^(0.5)*E10^(1.5))/3</f>
        <v>0.0002164417407987655</v>
      </c>
      <c r="K10" s="16">
        <f aca="true" t="shared" si="4" ref="K10:K16">G10*0.001/F10</f>
        <v>0.0002243829468960359</v>
      </c>
      <c r="L10" s="10">
        <f t="shared" si="0"/>
        <v>3.6689808850935366</v>
      </c>
    </row>
    <row r="11" spans="2:12" ht="30" customHeight="1">
      <c r="B11" s="8">
        <f t="shared" si="1"/>
        <v>3</v>
      </c>
      <c r="C11" s="9">
        <v>100</v>
      </c>
      <c r="D11" s="9">
        <v>126.9</v>
      </c>
      <c r="E11" s="9">
        <f t="shared" si="2"/>
        <v>0.026900000000000007</v>
      </c>
      <c r="F11" s="32">
        <v>12.15</v>
      </c>
      <c r="G11" s="9">
        <v>3</v>
      </c>
      <c r="H11" s="9">
        <v>0.03</v>
      </c>
      <c r="I11" s="9">
        <v>0.6</v>
      </c>
      <c r="J11" s="16">
        <f t="shared" si="3"/>
        <v>0.00023450881253274914</v>
      </c>
      <c r="K11" s="16">
        <f t="shared" si="4"/>
        <v>0.0002469135802469136</v>
      </c>
      <c r="L11" s="10">
        <f t="shared" si="0"/>
        <v>5.289680835526007</v>
      </c>
    </row>
    <row r="12" spans="2:12" ht="30" customHeight="1">
      <c r="B12" s="8">
        <f t="shared" si="1"/>
        <v>4</v>
      </c>
      <c r="C12" s="9">
        <v>100</v>
      </c>
      <c r="D12" s="9">
        <v>129.1</v>
      </c>
      <c r="E12" s="9">
        <f t="shared" si="2"/>
        <v>0.029099999999999994</v>
      </c>
      <c r="F12" s="32">
        <v>11.2</v>
      </c>
      <c r="G12" s="9">
        <v>3</v>
      </c>
      <c r="H12" s="9">
        <v>0.03</v>
      </c>
      <c r="I12" s="9">
        <v>0.6</v>
      </c>
      <c r="J12" s="16">
        <f t="shared" si="3"/>
        <v>0.00026385797862274305</v>
      </c>
      <c r="K12" s="16">
        <f t="shared" si="4"/>
        <v>0.00026785714285714287</v>
      </c>
      <c r="L12" s="10">
        <f t="shared" si="0"/>
        <v>1.5156502961457579</v>
      </c>
    </row>
    <row r="13" spans="2:12" ht="30" customHeight="1">
      <c r="B13" s="8">
        <f t="shared" si="1"/>
        <v>5</v>
      </c>
      <c r="C13" s="9">
        <v>100</v>
      </c>
      <c r="D13" s="9">
        <v>129.8</v>
      </c>
      <c r="E13" s="9">
        <f t="shared" si="2"/>
        <v>0.02980000000000001</v>
      </c>
      <c r="F13" s="32">
        <v>10.99</v>
      </c>
      <c r="G13" s="9">
        <v>3</v>
      </c>
      <c r="H13" s="9">
        <v>0.03</v>
      </c>
      <c r="I13" s="9">
        <v>0.6</v>
      </c>
      <c r="J13" s="16">
        <f t="shared" si="3"/>
        <v>0.00027343565459859114</v>
      </c>
      <c r="K13" s="16">
        <f t="shared" si="4"/>
        <v>0.000272975432211101</v>
      </c>
      <c r="L13" s="10">
        <f t="shared" si="0"/>
        <v>0.16831103762446215</v>
      </c>
    </row>
    <row r="14" spans="2:12" s="2" customFormat="1" ht="30" customHeight="1">
      <c r="B14" s="8">
        <f t="shared" si="1"/>
        <v>6</v>
      </c>
      <c r="C14" s="9">
        <v>100</v>
      </c>
      <c r="D14" s="9">
        <v>129.6</v>
      </c>
      <c r="E14" s="9">
        <f t="shared" si="2"/>
        <v>0.029599999999999994</v>
      </c>
      <c r="F14" s="32">
        <v>10.5</v>
      </c>
      <c r="G14" s="9">
        <v>3</v>
      </c>
      <c r="H14" s="9">
        <v>0.03</v>
      </c>
      <c r="I14" s="9">
        <v>0.6</v>
      </c>
      <c r="J14" s="16">
        <f t="shared" si="3"/>
        <v>0.00027068757048316795</v>
      </c>
      <c r="K14" s="16">
        <f t="shared" si="4"/>
        <v>0.00028571428571428574</v>
      </c>
      <c r="L14" s="10">
        <f t="shared" si="0"/>
        <v>5.5513133478185255</v>
      </c>
    </row>
    <row r="15" spans="2:12" ht="30" customHeight="1">
      <c r="B15" s="8">
        <f t="shared" si="1"/>
        <v>7</v>
      </c>
      <c r="C15" s="9">
        <v>100</v>
      </c>
      <c r="D15" s="9">
        <v>130.2</v>
      </c>
      <c r="E15" s="9">
        <f t="shared" si="2"/>
        <v>0.03019999999999999</v>
      </c>
      <c r="F15" s="32">
        <v>10.28</v>
      </c>
      <c r="G15" s="9">
        <v>3</v>
      </c>
      <c r="H15" s="9">
        <v>0.03</v>
      </c>
      <c r="I15" s="9">
        <v>0.6</v>
      </c>
      <c r="J15" s="16">
        <f t="shared" si="3"/>
        <v>0.0002789595038894353</v>
      </c>
      <c r="K15" s="16">
        <f t="shared" si="4"/>
        <v>0.0002918287937743191</v>
      </c>
      <c r="L15" s="10">
        <f t="shared" si="0"/>
        <v>4.613318315186182</v>
      </c>
    </row>
    <row r="16" spans="2:12" ht="30" customHeight="1" thickBot="1">
      <c r="B16" s="11">
        <f t="shared" si="1"/>
        <v>8</v>
      </c>
      <c r="C16" s="12">
        <v>100</v>
      </c>
      <c r="D16" s="12">
        <v>130.3</v>
      </c>
      <c r="E16" s="12">
        <f t="shared" si="2"/>
        <v>0.03030000000000001</v>
      </c>
      <c r="F16" s="33">
        <v>10.64</v>
      </c>
      <c r="G16" s="12">
        <v>3</v>
      </c>
      <c r="H16" s="12">
        <v>0.03</v>
      </c>
      <c r="I16" s="12">
        <v>0.6</v>
      </c>
      <c r="J16" s="17">
        <f t="shared" si="3"/>
        <v>0.0002803462106941347</v>
      </c>
      <c r="K16" s="17">
        <f t="shared" si="4"/>
        <v>0.00028195488721804513</v>
      </c>
      <c r="L16" s="13">
        <f t="shared" si="0"/>
        <v>0.5738178233004609</v>
      </c>
    </row>
    <row r="17" ht="30" customHeight="1" thickTop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</sheetData>
  <sheetProtection/>
  <mergeCells count="14">
    <mergeCell ref="M5:M6"/>
    <mergeCell ref="N5:N6"/>
    <mergeCell ref="D6:D7"/>
    <mergeCell ref="E6:E7"/>
    <mergeCell ref="G6:G7"/>
    <mergeCell ref="F6:F7"/>
    <mergeCell ref="C6:C7"/>
    <mergeCell ref="B5:L5"/>
    <mergeCell ref="I6:I7"/>
    <mergeCell ref="H6:H7"/>
    <mergeCell ref="B6:B8"/>
    <mergeCell ref="J6:J7"/>
    <mergeCell ref="K6:K7"/>
    <mergeCell ref="L6:L7"/>
  </mergeCells>
  <printOptions/>
  <pageMargins left="0.75" right="0.75" top="1" bottom="1" header="0.5" footer="0.5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</cp:lastModifiedBy>
  <dcterms:created xsi:type="dcterms:W3CDTF">1996-11-05T10:16:36Z</dcterms:created>
  <dcterms:modified xsi:type="dcterms:W3CDTF">2010-01-04T15:45:34Z</dcterms:modified>
  <cp:category/>
  <cp:version/>
  <cp:contentType/>
  <cp:contentStatus/>
</cp:coreProperties>
</file>