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Venturimetro" sheetId="1" r:id="rId1"/>
    <sheet name="sche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Glorfindel</author>
  </authors>
  <commentList>
    <comment ref="A9" authorId="0">
      <text>
        <r>
          <rPr>
            <b/>
            <sz val="8"/>
            <rFont val="Tahoma"/>
            <family val="0"/>
          </rPr>
          <t>Glorfindel:</t>
        </r>
        <r>
          <rPr>
            <sz val="8"/>
            <rFont val="Tahoma"/>
            <family val="0"/>
          </rPr>
          <t xml:space="preserve">
CURVA DELLA LEGGE TEORICA:alle varie letture del delta è calcolata la portata con la legge teorica-serve per confrontare, in corrispondenza degli stessi delta il valore misurato di portata e fare un confronto tra la formula teorica e quella sperimentale:l'approssimazione è buona?</t>
        </r>
      </text>
    </comment>
  </commentList>
</comments>
</file>

<file path=xl/sharedStrings.xml><?xml version="1.0" encoding="utf-8"?>
<sst xmlns="http://schemas.openxmlformats.org/spreadsheetml/2006/main" count="34" uniqueCount="27">
  <si>
    <t>DATI</t>
  </si>
  <si>
    <t>m</t>
  </si>
  <si>
    <t>g</t>
  </si>
  <si>
    <t>[-]</t>
  </si>
  <si>
    <t>[mm]</t>
  </si>
  <si>
    <r>
      <t>D</t>
    </r>
    <r>
      <rPr>
        <b/>
        <vertAlign val="subscript"/>
        <sz val="12"/>
        <rFont val="Arial"/>
        <family val="2"/>
      </rPr>
      <t>1</t>
    </r>
  </si>
  <si>
    <r>
      <t>A</t>
    </r>
    <r>
      <rPr>
        <b/>
        <vertAlign val="subscript"/>
        <sz val="12"/>
        <rFont val="Arial"/>
        <family val="2"/>
      </rPr>
      <t xml:space="preserve">1 </t>
    </r>
  </si>
  <si>
    <r>
      <t>D</t>
    </r>
    <r>
      <rPr>
        <b/>
        <vertAlign val="subscript"/>
        <sz val="12"/>
        <rFont val="Arial"/>
        <family val="2"/>
      </rPr>
      <t>2</t>
    </r>
  </si>
  <si>
    <r>
      <t>A</t>
    </r>
    <r>
      <rPr>
        <b/>
        <vertAlign val="subscript"/>
        <sz val="12"/>
        <rFont val="Arial"/>
        <family val="2"/>
      </rPr>
      <t xml:space="preserve">2 </t>
    </r>
  </si>
  <si>
    <r>
      <t>g</t>
    </r>
    <r>
      <rPr>
        <b/>
        <vertAlign val="subscript"/>
        <sz val="12"/>
        <rFont val="Arial"/>
        <family val="2"/>
      </rPr>
      <t>m</t>
    </r>
  </si>
  <si>
    <r>
      <t>[mm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]</t>
    </r>
  </si>
  <si>
    <r>
      <t>[m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]</t>
    </r>
  </si>
  <si>
    <r>
      <t>[N/m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]</t>
    </r>
  </si>
  <si>
    <t>NUMERO PROVA</t>
  </si>
  <si>
    <t>D</t>
  </si>
  <si>
    <r>
      <t xml:space="preserve">Q </t>
    </r>
    <r>
      <rPr>
        <b/>
        <vertAlign val="subscript"/>
        <sz val="12"/>
        <rFont val="Arial"/>
        <family val="2"/>
      </rPr>
      <t>teorica</t>
    </r>
  </si>
  <si>
    <r>
      <t>[mm</t>
    </r>
    <r>
      <rPr>
        <b/>
        <i/>
        <vertAlign val="subscript"/>
        <sz val="10"/>
        <rFont val="Arial"/>
        <family val="2"/>
      </rPr>
      <t>Hg</t>
    </r>
    <r>
      <rPr>
        <b/>
        <i/>
        <sz val="10"/>
        <rFont val="Arial"/>
        <family val="2"/>
      </rPr>
      <t>]</t>
    </r>
  </si>
  <si>
    <r>
      <t>[m</t>
    </r>
    <r>
      <rPr>
        <b/>
        <i/>
        <vertAlign val="subscript"/>
        <sz val="10"/>
        <rFont val="Arial"/>
        <family val="2"/>
      </rPr>
      <t>Hg</t>
    </r>
    <r>
      <rPr>
        <b/>
        <i/>
        <sz val="10"/>
        <rFont val="Arial"/>
        <family val="2"/>
      </rPr>
      <t>]</t>
    </r>
  </si>
  <si>
    <r>
      <t>[m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/s]</t>
    </r>
  </si>
  <si>
    <r>
      <t>(</t>
    </r>
    <r>
      <rPr>
        <b/>
        <sz val="12"/>
        <rFont val="Symbol"/>
        <family val="1"/>
      </rPr>
      <t>g</t>
    </r>
    <r>
      <rPr>
        <b/>
        <vertAlign val="subscript"/>
        <sz val="12"/>
        <rFont val="Arial"/>
        <family val="2"/>
      </rPr>
      <t>m</t>
    </r>
    <r>
      <rPr>
        <b/>
        <sz val="12"/>
        <rFont val="Arial"/>
        <family val="2"/>
      </rPr>
      <t>-</t>
    </r>
    <r>
      <rPr>
        <b/>
        <sz val="12"/>
        <rFont val="Symbol"/>
        <family val="1"/>
      </rPr>
      <t>g)/g</t>
    </r>
  </si>
  <si>
    <t>k</t>
  </si>
  <si>
    <r>
      <t>[m</t>
    </r>
    <r>
      <rPr>
        <b/>
        <i/>
        <vertAlign val="superscript"/>
        <sz val="10"/>
        <rFont val="Arial"/>
        <family val="2"/>
      </rPr>
      <t>5/2</t>
    </r>
    <r>
      <rPr>
        <b/>
        <i/>
        <sz val="10"/>
        <rFont val="Arial"/>
        <family val="2"/>
      </rPr>
      <t>/s]</t>
    </r>
  </si>
  <si>
    <r>
      <t xml:space="preserve">Q </t>
    </r>
    <r>
      <rPr>
        <b/>
        <vertAlign val="subscript"/>
        <sz val="12"/>
        <rFont val="Arial"/>
        <family val="2"/>
      </rPr>
      <t>misurata</t>
    </r>
  </si>
  <si>
    <t>Errore</t>
  </si>
  <si>
    <t>%</t>
  </si>
  <si>
    <t>TARATURA DEL VENTURIMETRO</t>
  </si>
  <si>
    <t>Si riportano in rosso i dati di input che vanno inseriti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</si>
</sst>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"/>
    <numFmt numFmtId="185" formatCode="0.00000"/>
    <numFmt numFmtId="186" formatCode="0.0000"/>
    <numFmt numFmtId="187" formatCode="0.0"/>
  </numFmts>
  <fonts count="62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vertAlign val="subscript"/>
      <sz val="1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Symbol"/>
      <family val="0"/>
    </font>
    <font>
      <b/>
      <sz val="8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0"/>
      <color indexed="8"/>
      <name val="Symbol"/>
      <family val="0"/>
    </font>
    <font>
      <vertAlign val="superscript"/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4" fontId="1" fillId="0" borderId="18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85" fontId="1" fillId="0" borderId="16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3" fontId="60" fillId="0" borderId="13" xfId="0" applyNumberFormat="1" applyFont="1" applyBorder="1" applyAlignment="1">
      <alignment horizontal="center" vertical="center" wrapText="1"/>
    </xf>
    <xf numFmtId="3" fontId="60" fillId="0" borderId="22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85" fontId="60" fillId="0" borderId="16" xfId="0" applyNumberFormat="1" applyFont="1" applyBorder="1" applyAlignment="1">
      <alignment horizontal="center" vertical="center" wrapText="1"/>
    </xf>
    <xf numFmtId="185" fontId="60" fillId="0" borderId="22" xfId="0" applyNumberFormat="1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6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RELAZIONE TRA DEPRESSIONE E PORTATA TEORICA</a:t>
            </a:r>
          </a:p>
        </c:rich>
      </c:tx>
      <c:layout>
        <c:manualLayout>
          <c:xMode val="factor"/>
          <c:yMode val="factor"/>
          <c:x val="-0.05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5825"/>
          <c:w val="0.894"/>
          <c:h val="0.71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Qteorica = 0,1362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1</a:t>
                    </a:r>
                  </a:p>
                </c:rich>
              </c:tx>
              <c:numFmt formatCode="General"/>
            </c:trendlineLbl>
          </c:trendline>
          <c:xVal>
            <c:numRef>
              <c:f>Venturimetro!$C$11:$C$18</c:f>
              <c:numCache/>
            </c:numRef>
          </c:xVal>
          <c:yVal>
            <c:numRef>
              <c:f>Venturimetro!$E$11:$E$18</c:f>
              <c:numCache/>
            </c:numRef>
          </c:yVal>
          <c:smooth val="1"/>
        </c:ser>
        <c:axId val="15123631"/>
        <c:axId val="1894952"/>
      </c:scatterChart>
      <c:valAx>
        <c:axId val="1512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Depressione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52"/>
        <c:crosses val="autoZero"/>
        <c:crossBetween val="midCat"/>
        <c:dispUnits/>
      </c:valAx>
      <c:valAx>
        <c:axId val="1894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Q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teorica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3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RELAZIONE TRA DEPRESSIONE E PORTATA MISURATA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21875"/>
          <c:w val="0.89425"/>
          <c:h val="0.6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 = 0,1439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0,5226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0,8748</a:t>
                    </a:r>
                  </a:p>
                </c:rich>
              </c:tx>
              <c:numFmt formatCode="General"/>
            </c:trendlineLbl>
          </c:trendline>
          <c:xVal>
            <c:numRef>
              <c:f>Venturimetro!$C$11:$C$18</c:f>
              <c:numCache/>
            </c:numRef>
          </c:xVal>
          <c:yVal>
            <c:numRef>
              <c:f>Venturimetro!$F$11:$F$18</c:f>
              <c:numCache/>
            </c:numRef>
          </c:yVal>
          <c:smooth val="0"/>
        </c:ser>
        <c:axId val="17054569"/>
        <c:axId val="19273394"/>
      </c:scatterChart>
      <c:valAx>
        <c:axId val="1705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Depressione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3394"/>
        <c:crosses val="autoZero"/>
        <c:crossBetween val="midCat"/>
        <c:dispUnits/>
      </c:valAx>
      <c:valAx>
        <c:axId val="1927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Q [m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4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CONFRONTO TRA LE DUE CURVE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925"/>
          <c:w val="0.8697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v>Curva teorica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Curva teorica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Venturimetro!$C$11:$C$18</c:f>
              <c:numCache/>
            </c:numRef>
          </c:xVal>
          <c:yVal>
            <c:numRef>
              <c:f>Venturimetro!$E$11:$E$18</c:f>
              <c:numCache/>
            </c:numRef>
          </c:yVal>
          <c:smooth val="0"/>
        </c:ser>
        <c:ser>
          <c:idx val="1"/>
          <c:order val="1"/>
          <c:tx>
            <c:v>Curva sperimentale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Curva sperimentale</c:name>
            <c:spPr>
              <a:ln w="25400">
                <a:solidFill>
                  <a:srgbClr val="FF00FF"/>
                </a:solidFill>
              </a:ln>
            </c:spPr>
            <c:trendlineType val="power"/>
            <c:dispEq val="0"/>
            <c:dispRSqr val="0"/>
          </c:trendline>
          <c:xVal>
            <c:numRef>
              <c:f>Venturimetro!$C$11:$C$18</c:f>
              <c:numCache/>
            </c:numRef>
          </c:xVal>
          <c:yVal>
            <c:numRef>
              <c:f>Venturimetro!$F$11:$F$18</c:f>
              <c:numCache/>
            </c:numRef>
          </c:yVal>
          <c:smooth val="0"/>
        </c:ser>
        <c:axId val="39242819"/>
        <c:axId val="17641052"/>
      </c:scatterChart>
      <c:valAx>
        <c:axId val="3924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Depressione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>
            <c:manualLayout>
              <c:xMode val="factor"/>
              <c:yMode val="factor"/>
              <c:x val="0.00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052"/>
        <c:crosses val="autoZero"/>
        <c:crossBetween val="midCat"/>
        <c:dispUnits/>
      </c:valAx>
      <c:valAx>
        <c:axId val="1764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Q [m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28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805"/>
          <c:y val="0.52325"/>
          <c:w val="0.338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ERRORE PERCENTUALE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57"/>
          <c:w val="0.894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 = -78,214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+ 4,8861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0,0175</a:t>
                    </a:r>
                  </a:p>
                </c:rich>
              </c:tx>
              <c:numFmt formatCode="General"/>
            </c:trendlineLbl>
          </c:trendline>
          <c:xVal>
            <c:numRef>
              <c:f>Venturimetro!$C$11:$C$18</c:f>
              <c:numCache/>
            </c:numRef>
          </c:xVal>
          <c:yVal>
            <c:numRef>
              <c:f>Venturimetro!$G$11:$G$18</c:f>
              <c:numCache/>
            </c:numRef>
          </c:yVal>
          <c:smooth val="0"/>
        </c:ser>
        <c:axId val="24551741"/>
        <c:axId val="19639078"/>
      </c:scatterChart>
      <c:valAx>
        <c:axId val="2455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Depressione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9078"/>
        <c:crosses val="autoZero"/>
        <c:crossBetween val="midCat"/>
        <c:dispUnits/>
      </c:valAx>
      <c:valAx>
        <c:axId val="196390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Errore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1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9525</xdr:rowOff>
    </xdr:from>
    <xdr:to>
      <xdr:col>5</xdr:col>
      <xdr:colOff>0</xdr:colOff>
      <xdr:row>32</xdr:row>
      <xdr:rowOff>57150</xdr:rowOff>
    </xdr:to>
    <xdr:graphicFrame>
      <xdr:nvGraphicFramePr>
        <xdr:cNvPr id="1" name="Chart 8"/>
        <xdr:cNvGraphicFramePr/>
      </xdr:nvGraphicFramePr>
      <xdr:xfrm>
        <a:off x="19050" y="4514850"/>
        <a:ext cx="42195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18</xdr:row>
      <xdr:rowOff>9525</xdr:rowOff>
    </xdr:from>
    <xdr:to>
      <xdr:col>10</xdr:col>
      <xdr:colOff>400050</xdr:colOff>
      <xdr:row>32</xdr:row>
      <xdr:rowOff>66675</xdr:rowOff>
    </xdr:to>
    <xdr:graphicFrame>
      <xdr:nvGraphicFramePr>
        <xdr:cNvPr id="2" name="Chart 9"/>
        <xdr:cNvGraphicFramePr/>
      </xdr:nvGraphicFramePr>
      <xdr:xfrm>
        <a:off x="4248150" y="4514850"/>
        <a:ext cx="42291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85725</xdr:rowOff>
    </xdr:from>
    <xdr:to>
      <xdr:col>4</xdr:col>
      <xdr:colOff>704850</xdr:colOff>
      <xdr:row>46</xdr:row>
      <xdr:rowOff>142875</xdr:rowOff>
    </xdr:to>
    <xdr:graphicFrame>
      <xdr:nvGraphicFramePr>
        <xdr:cNvPr id="3" name="Chart 10"/>
        <xdr:cNvGraphicFramePr/>
      </xdr:nvGraphicFramePr>
      <xdr:xfrm>
        <a:off x="0" y="6896100"/>
        <a:ext cx="42291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695325</xdr:colOff>
      <xdr:row>32</xdr:row>
      <xdr:rowOff>76200</xdr:rowOff>
    </xdr:from>
    <xdr:to>
      <xdr:col>10</xdr:col>
      <xdr:colOff>381000</xdr:colOff>
      <xdr:row>46</xdr:row>
      <xdr:rowOff>142875</xdr:rowOff>
    </xdr:to>
    <xdr:graphicFrame>
      <xdr:nvGraphicFramePr>
        <xdr:cNvPr id="4" name="Chart 11"/>
        <xdr:cNvGraphicFramePr/>
      </xdr:nvGraphicFramePr>
      <xdr:xfrm>
        <a:off x="4219575" y="6886575"/>
        <a:ext cx="42386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5</xdr:row>
      <xdr:rowOff>142875</xdr:rowOff>
    </xdr:from>
    <xdr:to>
      <xdr:col>6</xdr:col>
      <xdr:colOff>447675</xdr:colOff>
      <xdr:row>6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4381500" y="1466850"/>
          <a:ext cx="10191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495300</xdr:colOff>
      <xdr:row>5</xdr:row>
      <xdr:rowOff>19050</xdr:rowOff>
    </xdr:from>
    <xdr:ext cx="2305050" cy="190500"/>
    <xdr:sp>
      <xdr:nvSpPr>
        <xdr:cNvPr id="6" name="Text Box 13"/>
        <xdr:cNvSpPr txBox="1">
          <a:spLocks noChangeArrowheads="1"/>
        </xdr:cNvSpPr>
      </xdr:nvSpPr>
      <xdr:spPr>
        <a:xfrm>
          <a:off x="5448300" y="1343025"/>
          <a:ext cx="2305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Relazione tra depressione e portata teorica</a:t>
          </a:r>
        </a:p>
      </xdr:txBody>
    </xdr:sp>
    <xdr:clientData/>
  </xdr:oneCellAnchor>
  <xdr:twoCellAnchor>
    <xdr:from>
      <xdr:col>9</xdr:col>
      <xdr:colOff>323850</xdr:colOff>
      <xdr:row>7</xdr:row>
      <xdr:rowOff>190500</xdr:rowOff>
    </xdr:from>
    <xdr:to>
      <xdr:col>10</xdr:col>
      <xdr:colOff>114300</xdr:colOff>
      <xdr:row>8</xdr:row>
      <xdr:rowOff>466725</xdr:rowOff>
    </xdr:to>
    <xdr:sp>
      <xdr:nvSpPr>
        <xdr:cNvPr id="7" name="Line 14"/>
        <xdr:cNvSpPr>
          <a:spLocks/>
        </xdr:cNvSpPr>
      </xdr:nvSpPr>
      <xdr:spPr>
        <a:xfrm flipV="1">
          <a:off x="7553325" y="1895475"/>
          <a:ext cx="638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133350</xdr:colOff>
      <xdr:row>5</xdr:row>
      <xdr:rowOff>152400</xdr:rowOff>
    </xdr:from>
    <xdr:ext cx="742950" cy="1657350"/>
    <xdr:sp>
      <xdr:nvSpPr>
        <xdr:cNvPr id="8" name="Text Box 15"/>
        <xdr:cNvSpPr txBox="1">
          <a:spLocks noChangeArrowheads="1"/>
        </xdr:cNvSpPr>
      </xdr:nvSpPr>
      <xdr:spPr>
        <a:xfrm>
          <a:off x="8210550" y="1476375"/>
          <a:ext cx="7429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Relazione tra depressione e portata misurata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0</xdr:row>
      <xdr:rowOff>85725</xdr:rowOff>
    </xdr:from>
    <xdr:to>
      <xdr:col>25</xdr:col>
      <xdr:colOff>428625</xdr:colOff>
      <xdr:row>19</xdr:row>
      <xdr:rowOff>9525</xdr:rowOff>
    </xdr:to>
    <xdr:pic>
      <xdr:nvPicPr>
        <xdr:cNvPr id="1" name="Immagine 1" descr="PIC_H38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85725"/>
          <a:ext cx="57150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="130" zoomScaleNormal="130" zoomScalePageLayoutView="0" workbookViewId="0" topLeftCell="A13">
      <selection activeCell="K49" sqref="K49"/>
    </sheetView>
  </sheetViews>
  <sheetFormatPr defaultColWidth="9.140625" defaultRowHeight="12.75"/>
  <cols>
    <col min="1" max="1" width="20.7109375" style="1" customWidth="1"/>
    <col min="2" max="8" width="10.7109375" style="1" customWidth="1"/>
    <col min="9" max="10" width="12.7109375" style="1" customWidth="1"/>
    <col min="11" max="12" width="15.7109375" style="1" customWidth="1"/>
    <col min="13" max="16384" width="9.140625" style="1" customWidth="1"/>
  </cols>
  <sheetData>
    <row r="1" spans="1:11" ht="36" customHeight="1" thickBot="1" thickTop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9.5" customHeight="1" thickTop="1">
      <c r="A2" s="36" t="s">
        <v>0</v>
      </c>
      <c r="B2" s="6" t="s">
        <v>5</v>
      </c>
      <c r="C2" s="35" t="s">
        <v>6</v>
      </c>
      <c r="D2" s="35"/>
      <c r="E2" s="6" t="s">
        <v>7</v>
      </c>
      <c r="F2" s="35" t="s">
        <v>8</v>
      </c>
      <c r="G2" s="35"/>
      <c r="H2" s="6" t="s">
        <v>1</v>
      </c>
      <c r="I2" s="7" t="s">
        <v>9</v>
      </c>
      <c r="J2" s="8" t="s">
        <v>2</v>
      </c>
      <c r="K2" s="21" t="s">
        <v>19</v>
      </c>
    </row>
    <row r="3" spans="1:11" ht="15">
      <c r="A3" s="37"/>
      <c r="B3" s="3" t="s">
        <v>4</v>
      </c>
      <c r="C3" s="3" t="s">
        <v>10</v>
      </c>
      <c r="D3" s="3" t="s">
        <v>11</v>
      </c>
      <c r="E3" s="3" t="s">
        <v>4</v>
      </c>
      <c r="F3" s="3" t="s">
        <v>10</v>
      </c>
      <c r="G3" s="3" t="s">
        <v>11</v>
      </c>
      <c r="H3" s="3" t="s">
        <v>3</v>
      </c>
      <c r="I3" s="3" t="s">
        <v>12</v>
      </c>
      <c r="J3" s="9" t="s">
        <v>12</v>
      </c>
      <c r="K3" s="4" t="s">
        <v>3</v>
      </c>
    </row>
    <row r="4" spans="1:11" ht="18" customHeight="1" thickBot="1">
      <c r="A4" s="38"/>
      <c r="B4" s="24">
        <v>150</v>
      </c>
      <c r="C4" s="5">
        <f>PI()*B4^2/4</f>
        <v>17671.458676442588</v>
      </c>
      <c r="D4" s="5">
        <f>C4*10^(-6)</f>
        <v>0.017671458676442587</v>
      </c>
      <c r="E4" s="24">
        <v>100</v>
      </c>
      <c r="F4" s="5">
        <f>PI()*E4^2/4</f>
        <v>7853.981633974483</v>
      </c>
      <c r="G4" s="5">
        <f>F4*10^-6</f>
        <v>0.007853981633974483</v>
      </c>
      <c r="H4" s="5">
        <f>(E4/B4)^2</f>
        <v>0.4444444444444444</v>
      </c>
      <c r="I4" s="25">
        <v>130470</v>
      </c>
      <c r="J4" s="26">
        <v>9810</v>
      </c>
      <c r="K4" s="11">
        <f>(I4-J4)/J4</f>
        <v>12.299694189602446</v>
      </c>
    </row>
    <row r="5" ht="15.75" thickTop="1"/>
    <row r="6" ht="15"/>
    <row r="7" ht="15"/>
    <row r="8" ht="15.75" thickBot="1"/>
    <row r="9" spans="1:7" ht="59.25" thickTop="1">
      <c r="A9" s="30" t="s">
        <v>13</v>
      </c>
      <c r="B9" s="2" t="s">
        <v>14</v>
      </c>
      <c r="C9" s="2" t="s">
        <v>14</v>
      </c>
      <c r="D9" s="12" t="s">
        <v>20</v>
      </c>
      <c r="E9" s="18" t="s">
        <v>15</v>
      </c>
      <c r="F9" s="18" t="s">
        <v>22</v>
      </c>
      <c r="G9" s="10" t="s">
        <v>23</v>
      </c>
    </row>
    <row r="10" spans="1:7" ht="15.75">
      <c r="A10" s="31"/>
      <c r="B10" s="3" t="s">
        <v>16</v>
      </c>
      <c r="C10" s="3" t="s">
        <v>17</v>
      </c>
      <c r="D10" s="3" t="s">
        <v>21</v>
      </c>
      <c r="E10" s="9" t="s">
        <v>18</v>
      </c>
      <c r="F10" s="9" t="s">
        <v>18</v>
      </c>
      <c r="G10" s="4" t="s">
        <v>24</v>
      </c>
    </row>
    <row r="11" spans="1:9" ht="18.75" customHeight="1">
      <c r="A11" s="13">
        <v>1</v>
      </c>
      <c r="B11" s="27">
        <v>23</v>
      </c>
      <c r="C11" s="15">
        <f>B11*10^-3</f>
        <v>0.023</v>
      </c>
      <c r="D11" s="14">
        <f>($G$4/(1-$H$4^2)^0.5)*(2*9.81*$K$4)^0.5</f>
        <v>0.13619851449960177</v>
      </c>
      <c r="E11" s="19">
        <f>D11*C11^0.5</f>
        <v>0.02065552742230659</v>
      </c>
      <c r="F11" s="28">
        <v>0.02</v>
      </c>
      <c r="G11" s="22">
        <f>100*ABS((E11-F11)/E11)</f>
        <v>3.1736174482703485</v>
      </c>
      <c r="I11" s="39" t="s">
        <v>26</v>
      </c>
    </row>
    <row r="12" spans="1:9" ht="15.75">
      <c r="A12" s="13">
        <f aca="true" t="shared" si="0" ref="A12:A18">A11+1</f>
        <v>2</v>
      </c>
      <c r="B12" s="27">
        <v>25</v>
      </c>
      <c r="C12" s="15">
        <f aca="true" t="shared" si="1" ref="C12:C18">B12*10^-3</f>
        <v>0.025</v>
      </c>
      <c r="D12" s="14">
        <f aca="true" t="shared" si="2" ref="D12:D18">($G$4/(1-$H$4^2)^0.5)*(2*9.81*$K$4)^0.5</f>
        <v>0.13619851449960177</v>
      </c>
      <c r="E12" s="19">
        <f aca="true" t="shared" si="3" ref="E12:E18">D12*C12^0.5</f>
        <v>0.02153487598751049</v>
      </c>
      <c r="F12" s="28">
        <v>0.021</v>
      </c>
      <c r="G12" s="22">
        <f aca="true" t="shared" si="4" ref="G12:G18">100*ABS((E12-F12)/E12)</f>
        <v>2.483766276716418</v>
      </c>
      <c r="I12" s="40"/>
    </row>
    <row r="13" spans="1:9" ht="15.75">
      <c r="A13" s="13">
        <f t="shared" si="0"/>
        <v>3</v>
      </c>
      <c r="B13" s="27">
        <v>27</v>
      </c>
      <c r="C13" s="15">
        <f t="shared" si="1"/>
        <v>0.027</v>
      </c>
      <c r="D13" s="14">
        <f t="shared" si="2"/>
        <v>0.13619851449960177</v>
      </c>
      <c r="E13" s="19">
        <f t="shared" si="3"/>
        <v>0.0223796996070379</v>
      </c>
      <c r="F13" s="28">
        <v>0.0224</v>
      </c>
      <c r="G13" s="22">
        <f t="shared" si="4"/>
        <v>0.09070896088219713</v>
      </c>
      <c r="I13" s="40"/>
    </row>
    <row r="14" spans="1:9" ht="15.75">
      <c r="A14" s="13">
        <f t="shared" si="0"/>
        <v>4</v>
      </c>
      <c r="B14" s="27">
        <v>30</v>
      </c>
      <c r="C14" s="15">
        <f t="shared" si="1"/>
        <v>0.03</v>
      </c>
      <c r="D14" s="14">
        <f t="shared" si="2"/>
        <v>0.13619851449960177</v>
      </c>
      <c r="E14" s="19">
        <f t="shared" si="3"/>
        <v>0.02359027470287167</v>
      </c>
      <c r="F14" s="28">
        <v>0.0232</v>
      </c>
      <c r="G14" s="22">
        <f t="shared" si="4"/>
        <v>1.6543881230181756</v>
      </c>
      <c r="I14" s="40"/>
    </row>
    <row r="15" spans="1:9" ht="15.75">
      <c r="A15" s="13">
        <f t="shared" si="0"/>
        <v>5</v>
      </c>
      <c r="B15" s="27">
        <v>33</v>
      </c>
      <c r="C15" s="15">
        <f t="shared" si="1"/>
        <v>0.033</v>
      </c>
      <c r="D15" s="14">
        <f t="shared" si="2"/>
        <v>0.13619851449960177</v>
      </c>
      <c r="E15" s="19">
        <f t="shared" si="3"/>
        <v>0.0247416888391363</v>
      </c>
      <c r="F15" s="28">
        <v>0.022</v>
      </c>
      <c r="G15" s="22">
        <f t="shared" si="4"/>
        <v>11.081251797167173</v>
      </c>
      <c r="I15" s="41"/>
    </row>
    <row r="16" spans="1:7" ht="15.75">
      <c r="A16" s="13">
        <f t="shared" si="0"/>
        <v>6</v>
      </c>
      <c r="B16" s="27">
        <v>35</v>
      </c>
      <c r="C16" s="15">
        <f t="shared" si="1"/>
        <v>0.035</v>
      </c>
      <c r="D16" s="14">
        <f t="shared" si="2"/>
        <v>0.13619851449960177</v>
      </c>
      <c r="E16" s="19">
        <f t="shared" si="3"/>
        <v>0.02548040889225364</v>
      </c>
      <c r="F16" s="28">
        <v>0.0256</v>
      </c>
      <c r="G16" s="22">
        <f t="shared" si="4"/>
        <v>0.46934532429234227</v>
      </c>
    </row>
    <row r="17" spans="1:7" ht="15.75">
      <c r="A17" s="13">
        <f t="shared" si="0"/>
        <v>7</v>
      </c>
      <c r="B17" s="27">
        <v>37</v>
      </c>
      <c r="C17" s="15">
        <f t="shared" si="1"/>
        <v>0.037</v>
      </c>
      <c r="D17" s="14">
        <f t="shared" si="2"/>
        <v>0.13619851449960177</v>
      </c>
      <c r="E17" s="19">
        <f t="shared" si="3"/>
        <v>0.026198307350289534</v>
      </c>
      <c r="F17" s="28">
        <v>0.02615</v>
      </c>
      <c r="G17" s="22">
        <f t="shared" si="4"/>
        <v>0.18439111215710094</v>
      </c>
    </row>
    <row r="18" spans="1:7" ht="16.5" thickBot="1">
      <c r="A18" s="16">
        <f t="shared" si="0"/>
        <v>8</v>
      </c>
      <c r="B18" s="24">
        <v>41</v>
      </c>
      <c r="C18" s="17">
        <f t="shared" si="1"/>
        <v>0.041</v>
      </c>
      <c r="D18" s="5">
        <f t="shared" si="2"/>
        <v>0.13619851449960177</v>
      </c>
      <c r="E18" s="20">
        <f t="shared" si="3"/>
        <v>0.027578097277147814</v>
      </c>
      <c r="F18" s="29">
        <v>0.02749</v>
      </c>
      <c r="G18" s="23">
        <f t="shared" si="4"/>
        <v>0.3194465385427965</v>
      </c>
    </row>
    <row r="19" ht="15.75" thickTop="1"/>
  </sheetData>
  <sheetProtection/>
  <mergeCells count="6">
    <mergeCell ref="A9:A10"/>
    <mergeCell ref="A1:K1"/>
    <mergeCell ref="C2:D2"/>
    <mergeCell ref="F2:G2"/>
    <mergeCell ref="A2:A4"/>
    <mergeCell ref="I11:I15"/>
  </mergeCells>
  <printOptions/>
  <pageMargins left="0.75" right="0.75" top="1" bottom="1" header="0.5" footer="0.5"/>
  <pageSetup horizontalDpi="1200" verticalDpi="1200" orientation="portrait" paperSize="9" r:id="rId6"/>
  <drawing r:id="rId5"/>
  <legacyDrawing r:id="rId4"/>
  <oleObjects>
    <oleObject progId="Equation.3" shapeId="425821" r:id="rId2"/>
    <oleObject progId="Equation.3" shapeId="54868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0" zoomScaleNormal="70" zoomScalePageLayoutView="0" workbookViewId="0" topLeftCell="A1">
      <selection activeCell="Y29" sqref="Y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3"/>
  <legacyDrawing r:id="rId2"/>
  <oleObjects>
    <oleObject progId="AutoCAD.Drawing.15" shapeId="1025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</cp:lastModifiedBy>
  <dcterms:created xsi:type="dcterms:W3CDTF">1996-11-05T10:16:36Z</dcterms:created>
  <dcterms:modified xsi:type="dcterms:W3CDTF">2010-01-04T15:21:51Z</dcterms:modified>
  <cp:category/>
  <cp:version/>
  <cp:contentType/>
  <cp:contentStatus/>
</cp:coreProperties>
</file>